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autoCompressPictures="0"/>
  <bookViews>
    <workbookView xWindow="4920" yWindow="60" windowWidth="25600" windowHeight="17480" tabRatio="500" activeTab="1"/>
  </bookViews>
  <sheets>
    <sheet name="Sheet1" sheetId="1" r:id="rId1"/>
    <sheet name="080111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2" l="1"/>
  <c r="A9" i="2"/>
  <c r="E3" i="2"/>
  <c r="E4" i="2"/>
  <c r="E5" i="2"/>
  <c r="E2" i="2"/>
  <c r="D3" i="2"/>
  <c r="D4" i="2"/>
  <c r="D5" i="2"/>
  <c r="D2" i="2"/>
  <c r="C3" i="2"/>
  <c r="C4" i="2"/>
  <c r="C5" i="2"/>
  <c r="C2" i="2"/>
  <c r="C2" i="1"/>
  <c r="E5" i="1"/>
  <c r="E4" i="1"/>
  <c r="D5" i="1"/>
  <c r="C5" i="1"/>
  <c r="D4" i="1"/>
  <c r="C4" i="1"/>
  <c r="B12" i="1"/>
  <c r="A12" i="1"/>
  <c r="D3" i="1"/>
  <c r="C3" i="1"/>
  <c r="E3" i="1"/>
  <c r="D2" i="1"/>
  <c r="E2" i="1"/>
</calcChain>
</file>

<file path=xl/sharedStrings.xml><?xml version="1.0" encoding="utf-8"?>
<sst xmlns="http://schemas.openxmlformats.org/spreadsheetml/2006/main" count="40" uniqueCount="19">
  <si>
    <t>sample</t>
  </si>
  <si>
    <t>V</t>
  </si>
  <si>
    <t>A1/A2 first dye</t>
  </si>
  <si>
    <t>A1/A2 second dye</t>
  </si>
  <si>
    <t>delta(A1/A2)/V</t>
    <phoneticPr fontId="0" type="noConversion"/>
  </si>
  <si>
    <t>105A</t>
  </si>
  <si>
    <t>105B</t>
  </si>
  <si>
    <t>103A</t>
  </si>
  <si>
    <t>dyeadd1</t>
  </si>
  <si>
    <t>dyeadd2</t>
  </si>
  <si>
    <t>INTERCEPT</t>
  </si>
  <si>
    <t>SLOPE</t>
  </si>
  <si>
    <t>103B</t>
  </si>
  <si>
    <t>106A</t>
  </si>
  <si>
    <t>106B</t>
  </si>
  <si>
    <t>Durafet Calibration</t>
  </si>
  <si>
    <t>Measured pH (25C)</t>
  </si>
  <si>
    <t>Fluke measured T</t>
  </si>
  <si>
    <t>Adjusted pH (TA = 2060)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</si>
</sst>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1">
    <border>
      <left/>
      <right/>
      <top/>
      <bottom/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A12" sqref="A12"/>
    </sheetView>
  </sheetViews>
  <sheetFormatPr baseColWidth="10" defaultRowHeight="15" x14ac:dyDescent="0"/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I1" s="1">
        <v>434</v>
      </c>
      <c r="J1" s="1">
        <v>578</v>
      </c>
      <c r="K1" s="1">
        <v>730</v>
      </c>
      <c r="L1" s="2">
        <v>434</v>
      </c>
      <c r="M1" s="2">
        <v>578</v>
      </c>
      <c r="N1" s="2">
        <v>730</v>
      </c>
      <c r="O1" s="3">
        <v>434</v>
      </c>
      <c r="P1" s="3">
        <v>578</v>
      </c>
      <c r="Q1" s="3">
        <v>730</v>
      </c>
    </row>
    <row r="2" spans="1:17">
      <c r="A2" t="s">
        <v>5</v>
      </c>
      <c r="B2">
        <v>7.4999999999999997E-2</v>
      </c>
      <c r="C2">
        <f>((M2-J2)-(N2-K2))/((L2-I2)-(N2-K2))</f>
        <v>1.2705530642750373</v>
      </c>
      <c r="D2">
        <f>((P2-J2)-(Q2-K2))/((O2-I2)-(Q2-K2))</f>
        <v>1.2086824067022084</v>
      </c>
      <c r="E2">
        <f>(D2-C2)/B2</f>
        <v>-0.82494210097105269</v>
      </c>
      <c r="H2" t="s">
        <v>6</v>
      </c>
      <c r="I2">
        <v>-5.6000000000000001E-2</v>
      </c>
      <c r="J2">
        <v>-5.2999999999999999E-2</v>
      </c>
      <c r="K2">
        <v>4.4999999999999998E-2</v>
      </c>
      <c r="L2">
        <v>0.61399999999999999</v>
      </c>
      <c r="M2">
        <v>0.79800000000000004</v>
      </c>
      <c r="N2">
        <v>4.5999999999999999E-2</v>
      </c>
      <c r="O2">
        <v>1.258</v>
      </c>
      <c r="P2">
        <v>1.5349999999999999</v>
      </c>
      <c r="Q2">
        <v>4.5999999999999999E-2</v>
      </c>
    </row>
    <row r="3" spans="1:17">
      <c r="A3" t="s">
        <v>7</v>
      </c>
      <c r="B3">
        <v>7.4999999999999997E-2</v>
      </c>
      <c r="C3">
        <f>((M3-J3)-(N3-K3))/((L3-I3)-(N3-K3))</f>
        <v>1.1976047904191618</v>
      </c>
      <c r="D3">
        <f>((P3-J3)-(Q3-K3))/((O3-I3)-(Q3-K3))</f>
        <v>1.1442598187311179</v>
      </c>
      <c r="E3">
        <f>(D3-C3)/B3</f>
        <v>-0.71126628917391821</v>
      </c>
      <c r="H3" t="s">
        <v>7</v>
      </c>
      <c r="I3">
        <v>6.2E-2</v>
      </c>
      <c r="J3">
        <v>4.5999999999999999E-2</v>
      </c>
      <c r="K3">
        <v>0.13400000000000001</v>
      </c>
      <c r="L3">
        <v>0.73599999999999999</v>
      </c>
      <c r="M3">
        <v>0.85199999999999998</v>
      </c>
      <c r="N3">
        <v>0.14000000000000001</v>
      </c>
      <c r="O3">
        <v>1.393</v>
      </c>
      <c r="P3">
        <v>1.5680000000000001</v>
      </c>
      <c r="Q3">
        <v>0.14099999999999999</v>
      </c>
    </row>
    <row r="4" spans="1:17">
      <c r="A4" t="s">
        <v>8</v>
      </c>
      <c r="B4">
        <v>7.4999999999999997E-2</v>
      </c>
      <c r="C4">
        <f>((M4-J4)-(N4-K4))/((L4-I4)-(N4-K4))</f>
        <v>1.0070224719101124</v>
      </c>
      <c r="D4">
        <f>((P4-J4)-(Q4-K4))/((O4-I4)-(Q4-K4))</f>
        <v>0.98137535816618926</v>
      </c>
      <c r="E4">
        <f>(D4-C4)/B4</f>
        <v>-0.34196151658564194</v>
      </c>
      <c r="H4" t="s">
        <v>8</v>
      </c>
      <c r="I4">
        <v>-7.8E-2</v>
      </c>
      <c r="J4">
        <v>-7.4999999999999997E-2</v>
      </c>
      <c r="K4">
        <v>2.1999999999999999E-2</v>
      </c>
      <c r="L4">
        <v>0.63400000000000001</v>
      </c>
      <c r="M4">
        <v>0.64200000000000002</v>
      </c>
      <c r="N4">
        <v>2.1999999999999999E-2</v>
      </c>
      <c r="O4">
        <v>1.319</v>
      </c>
      <c r="P4">
        <v>1.296</v>
      </c>
      <c r="Q4">
        <v>2.3E-2</v>
      </c>
    </row>
    <row r="5" spans="1:17">
      <c r="A5" t="s">
        <v>9</v>
      </c>
      <c r="B5">
        <v>7.4999999999999997E-2</v>
      </c>
      <c r="C5">
        <f>((M5-J5)-(N5-K5))/((L5-I5)-(N5-K5))</f>
        <v>0.83468834688346882</v>
      </c>
      <c r="D5">
        <f>((P5-J5)-(Q5-K5))/((O5-I5)-(Q5-K5))</f>
        <v>0.81706484641638222</v>
      </c>
      <c r="E5">
        <f>(D5-C5)/B5</f>
        <v>-0.23498000622782142</v>
      </c>
      <c r="H5" t="s">
        <v>9</v>
      </c>
      <c r="I5">
        <v>0.02</v>
      </c>
      <c r="J5">
        <v>5.0000000000000001E-3</v>
      </c>
      <c r="K5">
        <v>9.0999999999999998E-2</v>
      </c>
      <c r="L5">
        <v>0.748</v>
      </c>
      <c r="M5">
        <v>0.61099999999999999</v>
      </c>
      <c r="N5">
        <v>8.1000000000000003E-2</v>
      </c>
      <c r="O5">
        <v>1.4850000000000001</v>
      </c>
      <c r="P5">
        <v>1.202</v>
      </c>
      <c r="Q5">
        <v>9.0999999999999998E-2</v>
      </c>
    </row>
    <row r="11" spans="1:17">
      <c r="A11" t="s">
        <v>10</v>
      </c>
      <c r="B11" t="s">
        <v>11</v>
      </c>
    </row>
    <row r="12" spans="1:17">
      <c r="A12">
        <f>INTERCEPT(E2:E5,C2:C5)</f>
        <v>0.9962892449363363</v>
      </c>
      <c r="B12">
        <f>SLOPE(E2:E5,C2:C5)</f>
        <v>-1.4149635069434026</v>
      </c>
    </row>
    <row r="16" spans="1:17">
      <c r="A16" t="s">
        <v>15</v>
      </c>
      <c r="B16" t="s">
        <v>16</v>
      </c>
      <c r="C16" t="s">
        <v>17</v>
      </c>
      <c r="D16" t="s">
        <v>18</v>
      </c>
    </row>
    <row r="17" spans="1:4">
      <c r="A17" t="s">
        <v>7</v>
      </c>
      <c r="B17">
        <v>7.76</v>
      </c>
      <c r="C17">
        <v>10</v>
      </c>
      <c r="D17">
        <v>7.98</v>
      </c>
    </row>
    <row r="18" spans="1:4">
      <c r="A18" t="s">
        <v>12</v>
      </c>
      <c r="B18">
        <v>7.76</v>
      </c>
      <c r="C18">
        <v>10</v>
      </c>
      <c r="D18">
        <v>7.98</v>
      </c>
    </row>
    <row r="19" spans="1:4">
      <c r="A19" t="s">
        <v>5</v>
      </c>
      <c r="B19">
        <v>7.78</v>
      </c>
      <c r="C19">
        <v>10.4</v>
      </c>
      <c r="D19">
        <v>7.99</v>
      </c>
    </row>
    <row r="20" spans="1:4">
      <c r="A20" t="s">
        <v>6</v>
      </c>
      <c r="B20">
        <v>7.79</v>
      </c>
      <c r="C20">
        <v>10.4</v>
      </c>
      <c r="D20">
        <v>8</v>
      </c>
    </row>
    <row r="21" spans="1:4">
      <c r="A21" t="s">
        <v>13</v>
      </c>
      <c r="B21">
        <v>7.77</v>
      </c>
      <c r="C21">
        <v>10.199999999999999</v>
      </c>
      <c r="D21">
        <v>7.99</v>
      </c>
    </row>
    <row r="22" spans="1:4">
      <c r="A22" t="s">
        <v>14</v>
      </c>
      <c r="B22">
        <v>7.76</v>
      </c>
      <c r="C22">
        <v>10.3</v>
      </c>
      <c r="D22">
        <v>7.98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workbookViewId="0">
      <selection activeCell="B9" sqref="B9"/>
    </sheetView>
  </sheetViews>
  <sheetFormatPr baseColWidth="10" defaultRowHeight="15" x14ac:dyDescent="0"/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I1" s="1">
        <v>434</v>
      </c>
      <c r="J1" s="1">
        <v>578</v>
      </c>
      <c r="K1" s="1">
        <v>730</v>
      </c>
      <c r="L1" s="2">
        <v>434</v>
      </c>
      <c r="M1" s="2">
        <v>578</v>
      </c>
      <c r="N1" s="2">
        <v>730</v>
      </c>
      <c r="O1" s="3">
        <v>434</v>
      </c>
      <c r="P1" s="3">
        <v>578</v>
      </c>
      <c r="Q1" s="3">
        <v>730</v>
      </c>
    </row>
    <row r="2" spans="1:17">
      <c r="A2" t="s">
        <v>6</v>
      </c>
      <c r="B2">
        <v>7.4999999999999997E-2</v>
      </c>
      <c r="C2">
        <f>((M2-J2)-(N2-K2))/((L2-I2)-(N2-K2))</f>
        <v>0.61549295774647894</v>
      </c>
      <c r="D2">
        <f>((P2-J2)-(Q2-K2))/((O2-I2)-(Q2-K2))</f>
        <v>0.6138328530259366</v>
      </c>
      <c r="E2">
        <f>(D2-C2)/B2</f>
        <v>-2.213472960723125E-2</v>
      </c>
      <c r="H2" t="s">
        <v>6</v>
      </c>
      <c r="I2">
        <v>2.4E-2</v>
      </c>
      <c r="J2">
        <v>0.01</v>
      </c>
      <c r="K2">
        <v>9.6000000000000002E-2</v>
      </c>
      <c r="L2">
        <v>0.73499999999999999</v>
      </c>
      <c r="M2">
        <v>0.44800000000000001</v>
      </c>
      <c r="N2">
        <v>9.7000000000000003E-2</v>
      </c>
      <c r="O2">
        <v>1.4119999999999999</v>
      </c>
      <c r="P2">
        <v>0.86199999999999999</v>
      </c>
      <c r="Q2">
        <v>9.6000000000000002E-2</v>
      </c>
    </row>
    <row r="3" spans="1:17">
      <c r="A3" t="s">
        <v>7</v>
      </c>
      <c r="B3">
        <v>7.4999999999999997E-2</v>
      </c>
      <c r="C3">
        <f t="shared" ref="C3:C5" si="0">((M3-J3)-(N3-K3))/((L3-I3)-(N3-K3))</f>
        <v>1.1048689138576777</v>
      </c>
      <c r="D3">
        <f t="shared" ref="D3:D5" si="1">((P3-J3)-(Q3-K3))/((O3-I3)-(Q3-K3))</f>
        <v>1.0819828408007628</v>
      </c>
      <c r="E3">
        <f t="shared" ref="E3:E5" si="2">(D3-C3)/B3</f>
        <v>-0.30514764075886569</v>
      </c>
      <c r="H3" t="s">
        <v>7</v>
      </c>
      <c r="I3">
        <v>-7.5999999999999998E-2</v>
      </c>
      <c r="J3">
        <v>-7.1999999999999995E-2</v>
      </c>
      <c r="K3">
        <v>2.1000000000000001E-2</v>
      </c>
      <c r="L3">
        <v>0.46100000000000002</v>
      </c>
      <c r="M3">
        <v>0.52100000000000002</v>
      </c>
      <c r="N3">
        <v>2.4E-2</v>
      </c>
      <c r="O3">
        <v>0.98</v>
      </c>
      <c r="P3">
        <v>1.07</v>
      </c>
      <c r="Q3">
        <v>2.8000000000000001E-2</v>
      </c>
    </row>
    <row r="4" spans="1:17">
      <c r="A4" t="s">
        <v>12</v>
      </c>
      <c r="B4">
        <v>7.4999999999999997E-2</v>
      </c>
      <c r="C4">
        <f t="shared" si="0"/>
        <v>0.81818181818181834</v>
      </c>
      <c r="D4">
        <f t="shared" si="1"/>
        <v>0.81095406360424027</v>
      </c>
      <c r="E4">
        <f t="shared" si="2"/>
        <v>-9.6370061034374288E-2</v>
      </c>
      <c r="H4" t="s">
        <v>12</v>
      </c>
      <c r="I4">
        <v>-7.0999999999999994E-2</v>
      </c>
      <c r="J4">
        <v>-6.4000000000000001E-2</v>
      </c>
      <c r="K4">
        <v>3.1E-2</v>
      </c>
      <c r="L4">
        <v>0.502</v>
      </c>
      <c r="M4">
        <v>0.40500000000000003</v>
      </c>
      <c r="N4">
        <v>3.2000000000000001E-2</v>
      </c>
      <c r="O4">
        <v>1.0640000000000001</v>
      </c>
      <c r="P4">
        <v>0.85699999999999998</v>
      </c>
      <c r="Q4">
        <v>3.4000000000000002E-2</v>
      </c>
    </row>
    <row r="5" spans="1:17">
      <c r="A5" t="s">
        <v>5</v>
      </c>
      <c r="B5">
        <v>7.4999999999999997E-2</v>
      </c>
      <c r="C5">
        <f t="shared" si="0"/>
        <v>2</v>
      </c>
      <c r="D5">
        <f t="shared" si="1"/>
        <v>1.8384773662551439</v>
      </c>
      <c r="E5">
        <f t="shared" si="2"/>
        <v>-2.1536351165980814</v>
      </c>
      <c r="H5" t="s">
        <v>5</v>
      </c>
      <c r="I5">
        <v>-1E-3</v>
      </c>
      <c r="J5">
        <v>-0.01</v>
      </c>
      <c r="K5">
        <v>7.8E-2</v>
      </c>
      <c r="L5">
        <v>0.49299999999999999</v>
      </c>
      <c r="M5">
        <v>0.97499999999999998</v>
      </c>
      <c r="N5">
        <v>8.1000000000000003E-2</v>
      </c>
      <c r="O5">
        <v>0.97499999999999998</v>
      </c>
      <c r="P5">
        <v>1.7809999999999999</v>
      </c>
      <c r="Q5">
        <v>8.2000000000000003E-2</v>
      </c>
    </row>
    <row r="8" spans="1:17">
      <c r="A8" t="s">
        <v>10</v>
      </c>
      <c r="B8" t="s">
        <v>11</v>
      </c>
    </row>
    <row r="9" spans="1:17">
      <c r="A9">
        <f>INTERCEPT(E2:E5,C2:C5)</f>
        <v>1.1929668547575758</v>
      </c>
      <c r="B9">
        <f>SLOPE(E2:E5,C2:C5)</f>
        <v>-1.6192760209774297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080111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2011-07-22T15:48:31Z</dcterms:created>
  <dcterms:modified xsi:type="dcterms:W3CDTF">2011-08-02T17:37:11Z</dcterms:modified>
</cp:coreProperties>
</file>